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855" windowHeight="11010"/>
  </bookViews>
  <sheets>
    <sheet name="Sheet1" sheetId="1" r:id="rId1"/>
    <sheet name="Sheet2" sheetId="2" r:id="rId2"/>
    <sheet name="Sheet3" sheetId="3" r:id="rId3"/>
  </sheets>
  <definedNames>
    <definedName name="_R1">Sheet1!$B$11</definedName>
    <definedName name="_R2">Sheet1!$B$12</definedName>
    <definedName name="_R3">Sheet1!$F$11</definedName>
    <definedName name="_R4">Sheet1!$F$12</definedName>
    <definedName name="Attenuation__port_A">Sheet1!$B$20</definedName>
    <definedName name="Attenuation__Port_B">Sheet1!$F$20</definedName>
    <definedName name="I1_">Sheet1!$B$16</definedName>
    <definedName name="I1B">Sheet1!$F$16</definedName>
    <definedName name="Ig">Sheet1!$B$17</definedName>
    <definedName name="IgB">Sheet1!$F$17</definedName>
    <definedName name="Iload">Sheet1!$B$14</definedName>
    <definedName name="R_">Sheet1!$B$4</definedName>
    <definedName name="Rg">Sheet1!$B$10</definedName>
    <definedName name="RL">Sheet1!$B$9</definedName>
    <definedName name="Tolerance_offset__R1">Sheet1!$B$5</definedName>
    <definedName name="Tolerance_offset__R2">Sheet1!$B$6</definedName>
    <definedName name="Tolerance_offset__R3">Sheet1!$F$5</definedName>
    <definedName name="Tolerance_offset__R4">Sheet1!$F$6</definedName>
    <definedName name="V1_">Sheet1!$B$15</definedName>
    <definedName name="V1B">Sheet1!$F$15</definedName>
    <definedName name="Vg">Sheet1!$B$18</definedName>
    <definedName name="VgB">Sheet1!$F$18</definedName>
    <definedName name="Vo">Sheet1!$B$8</definedName>
  </definedNames>
  <calcPr calcId="124519"/>
</workbook>
</file>

<file path=xl/calcChain.xml><?xml version="1.0" encoding="utf-8"?>
<calcChain xmlns="http://schemas.openxmlformats.org/spreadsheetml/2006/main">
  <c r="F14" i="1"/>
  <c r="F12"/>
  <c r="F11"/>
  <c r="B12"/>
  <c r="B11"/>
  <c r="B15" s="1"/>
  <c r="B4"/>
  <c r="B14"/>
  <c r="F15" l="1"/>
  <c r="B16"/>
  <c r="B17" s="1"/>
  <c r="B18" s="1"/>
  <c r="B20" s="1"/>
  <c r="F16" l="1"/>
  <c r="F17" s="1"/>
  <c r="F18" s="1"/>
  <c r="F20" l="1"/>
  <c r="B22" s="1"/>
</calcChain>
</file>

<file path=xl/sharedStrings.xml><?xml version="1.0" encoding="utf-8"?>
<sst xmlns="http://schemas.openxmlformats.org/spreadsheetml/2006/main" count="49" uniqueCount="33">
  <si>
    <t>Calculation of balun fixture loss, determining resistor tolerance sensitivity</t>
  </si>
  <si>
    <t>Losses for port A:</t>
  </si>
  <si>
    <t>Assuming 1.0V across RL</t>
  </si>
  <si>
    <t>RL</t>
  </si>
  <si>
    <t>Rg</t>
  </si>
  <si>
    <t>Vo</t>
  </si>
  <si>
    <t>ohms</t>
  </si>
  <si>
    <t>R</t>
  </si>
  <si>
    <t>R1</t>
  </si>
  <si>
    <t>R2</t>
  </si>
  <si>
    <t>Iload</t>
  </si>
  <si>
    <t>V1</t>
  </si>
  <si>
    <t>I1</t>
  </si>
  <si>
    <t>Ig</t>
  </si>
  <si>
    <t>Vg</t>
  </si>
  <si>
    <t>Arms</t>
  </si>
  <si>
    <t>Vrms</t>
  </si>
  <si>
    <t>dB</t>
  </si>
  <si>
    <t>Losses for Port B:</t>
  </si>
  <si>
    <t>R3</t>
  </si>
  <si>
    <t>R4</t>
  </si>
  <si>
    <t>Tolerance offset, R1:</t>
  </si>
  <si>
    <t>Tolerance offset, R2:</t>
  </si>
  <si>
    <t>Tolerance offset, R3:</t>
  </si>
  <si>
    <t>Tolerance offset, R4:</t>
  </si>
  <si>
    <t>I1B</t>
  </si>
  <si>
    <t>IgB</t>
  </si>
  <si>
    <t>VgB</t>
  </si>
  <si>
    <t>Attenuation, port A</t>
  </si>
  <si>
    <t>Loss difference:</t>
  </si>
  <si>
    <t>Attenuation, Port B</t>
  </si>
  <si>
    <t>V1B</t>
  </si>
  <si>
    <t>DJL</t>
  </si>
</sst>
</file>

<file path=xl/styles.xml><?xml version="1.0" encoding="utf-8"?>
<styleSheet xmlns="http://schemas.openxmlformats.org/spreadsheetml/2006/main">
  <numFmts count="1">
    <numFmt numFmtId="165" formatCode="[$-409]d\-mmm\-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A2" sqref="A2"/>
    </sheetView>
  </sheetViews>
  <sheetFormatPr defaultRowHeight="15"/>
  <cols>
    <col min="1" max="1" width="24.28515625" customWidth="1"/>
    <col min="2" max="2" width="12.28515625" customWidth="1"/>
    <col min="5" max="5" width="21" customWidth="1"/>
    <col min="6" max="6" width="11.7109375" customWidth="1"/>
    <col min="7" max="7" width="9.85546875" bestFit="1" customWidth="1"/>
  </cols>
  <sheetData>
    <row r="1" spans="1:7">
      <c r="A1" t="s">
        <v>0</v>
      </c>
      <c r="F1" t="s">
        <v>32</v>
      </c>
      <c r="G1" s="3">
        <v>43907</v>
      </c>
    </row>
    <row r="3" spans="1:7">
      <c r="A3" t="s">
        <v>1</v>
      </c>
      <c r="E3" t="s">
        <v>18</v>
      </c>
    </row>
    <row r="4" spans="1:7">
      <c r="A4" t="s">
        <v>7</v>
      </c>
      <c r="B4">
        <f>SQRT(1250)</f>
        <v>35.355339059327378</v>
      </c>
    </row>
    <row r="5" spans="1:7">
      <c r="A5" t="s">
        <v>21</v>
      </c>
      <c r="B5" s="1">
        <v>-0.01</v>
      </c>
      <c r="E5" t="s">
        <v>23</v>
      </c>
      <c r="F5" s="1">
        <v>0.01</v>
      </c>
    </row>
    <row r="6" spans="1:7">
      <c r="A6" t="s">
        <v>22</v>
      </c>
      <c r="B6" s="1">
        <v>0.01</v>
      </c>
      <c r="E6" t="s">
        <v>24</v>
      </c>
      <c r="F6" s="1">
        <v>-0.01</v>
      </c>
    </row>
    <row r="7" spans="1:7">
      <c r="A7" t="s">
        <v>2</v>
      </c>
    </row>
    <row r="8" spans="1:7">
      <c r="A8" t="s">
        <v>5</v>
      </c>
      <c r="B8">
        <v>1</v>
      </c>
      <c r="C8" t="s">
        <v>16</v>
      </c>
    </row>
    <row r="9" spans="1:7">
      <c r="A9" t="s">
        <v>3</v>
      </c>
      <c r="B9">
        <v>50</v>
      </c>
      <c r="C9" t="s">
        <v>6</v>
      </c>
    </row>
    <row r="10" spans="1:7">
      <c r="A10" t="s">
        <v>4</v>
      </c>
      <c r="B10">
        <v>25</v>
      </c>
      <c r="C10" t="s">
        <v>6</v>
      </c>
    </row>
    <row r="11" spans="1:7">
      <c r="A11" t="s">
        <v>8</v>
      </c>
      <c r="B11">
        <f>R_*(1+Tolerance_offset__R1)</f>
        <v>35.001785668734101</v>
      </c>
      <c r="C11" t="s">
        <v>6</v>
      </c>
      <c r="E11" t="s">
        <v>19</v>
      </c>
      <c r="F11">
        <f>R_*(1+Tolerance_offset__R3)</f>
        <v>35.708892449920654</v>
      </c>
      <c r="G11" t="s">
        <v>6</v>
      </c>
    </row>
    <row r="12" spans="1:7">
      <c r="A12" t="s">
        <v>9</v>
      </c>
      <c r="B12">
        <f>R_*(1+Tolerance_offset__R2)</f>
        <v>35.708892449920654</v>
      </c>
      <c r="C12" t="s">
        <v>6</v>
      </c>
      <c r="E12" t="s">
        <v>20</v>
      </c>
      <c r="F12">
        <f>R_*(1+Tolerance_offset__R4)</f>
        <v>35.001785668734101</v>
      </c>
      <c r="G12" t="s">
        <v>6</v>
      </c>
    </row>
    <row r="14" spans="1:7">
      <c r="A14" t="s">
        <v>10</v>
      </c>
      <c r="B14">
        <f>Vo/RL</f>
        <v>0.02</v>
      </c>
      <c r="C14" t="s">
        <v>15</v>
      </c>
      <c r="F14">
        <f>Vo/RL</f>
        <v>0.02</v>
      </c>
      <c r="G14" t="s">
        <v>15</v>
      </c>
    </row>
    <row r="15" spans="1:7">
      <c r="A15" t="s">
        <v>11</v>
      </c>
      <c r="B15">
        <f>Vo+(Iload*_R1)</f>
        <v>1.7000357133746822</v>
      </c>
      <c r="C15" t="s">
        <v>16</v>
      </c>
      <c r="E15" t="s">
        <v>31</v>
      </c>
      <c r="F15">
        <f>Vo+(Iload*_R3)</f>
        <v>1.7141778489984132</v>
      </c>
      <c r="G15" t="s">
        <v>16</v>
      </c>
    </row>
    <row r="16" spans="1:7">
      <c r="A16" t="s">
        <v>12</v>
      </c>
      <c r="B16">
        <f>V1_/_R2</f>
        <v>4.7608189353922671E-2</v>
      </c>
      <c r="C16" t="s">
        <v>15</v>
      </c>
      <c r="E16" t="s">
        <v>25</v>
      </c>
      <c r="F16">
        <f>V1B/_R4</f>
        <v>4.8974011361072635E-2</v>
      </c>
      <c r="G16" t="s">
        <v>15</v>
      </c>
    </row>
    <row r="17" spans="1:7">
      <c r="A17" t="s">
        <v>13</v>
      </c>
      <c r="B17">
        <f>I1_+Iload</f>
        <v>6.7608189353922668E-2</v>
      </c>
      <c r="C17" t="s">
        <v>15</v>
      </c>
      <c r="E17" t="s">
        <v>26</v>
      </c>
      <c r="F17">
        <f>I1B+Iload</f>
        <v>6.8974011361072632E-2</v>
      </c>
      <c r="G17" t="s">
        <v>15</v>
      </c>
    </row>
    <row r="18" spans="1:7">
      <c r="A18" t="s">
        <v>14</v>
      </c>
      <c r="B18">
        <f>V1_+Ig*Rg</f>
        <v>3.390240447222749</v>
      </c>
      <c r="C18" t="s">
        <v>16</v>
      </c>
      <c r="E18" t="s">
        <v>27</v>
      </c>
      <c r="F18">
        <f>V1B+IgB*Rg</f>
        <v>3.4385281330252289</v>
      </c>
      <c r="G18" t="s">
        <v>16</v>
      </c>
    </row>
    <row r="20" spans="1:7">
      <c r="A20" t="s">
        <v>28</v>
      </c>
      <c r="B20">
        <f>20*LOG(Vo/Vg)</f>
        <v>-10.604610018332199</v>
      </c>
      <c r="C20" t="s">
        <v>17</v>
      </c>
      <c r="E20" t="s">
        <v>30</v>
      </c>
      <c r="F20">
        <f>20*LOG(Vo/VgB)</f>
        <v>-10.727451639244316</v>
      </c>
      <c r="G20" t="s">
        <v>17</v>
      </c>
    </row>
    <row r="22" spans="1:7">
      <c r="A22" t="s">
        <v>29</v>
      </c>
      <c r="B22" s="2">
        <f>Attenuation__Port_B-Attenuation__port_A</f>
        <v>-0.12284162091211748</v>
      </c>
      <c r="C22" t="s">
        <v>17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Sheet1</vt:lpstr>
      <vt:lpstr>Sheet2</vt:lpstr>
      <vt:lpstr>Sheet3</vt:lpstr>
      <vt:lpstr>_R1</vt:lpstr>
      <vt:lpstr>_R2</vt:lpstr>
      <vt:lpstr>_R3</vt:lpstr>
      <vt:lpstr>_R4</vt:lpstr>
      <vt:lpstr>Attenuation__port_A</vt:lpstr>
      <vt:lpstr>Attenuation__Port_B</vt:lpstr>
      <vt:lpstr>I1_</vt:lpstr>
      <vt:lpstr>I1B</vt:lpstr>
      <vt:lpstr>Ig</vt:lpstr>
      <vt:lpstr>IgB</vt:lpstr>
      <vt:lpstr>Iload</vt:lpstr>
      <vt:lpstr>R_</vt:lpstr>
      <vt:lpstr>Rg</vt:lpstr>
      <vt:lpstr>RL</vt:lpstr>
      <vt:lpstr>Tolerance_offset__R1</vt:lpstr>
      <vt:lpstr>Tolerance_offset__R2</vt:lpstr>
      <vt:lpstr>Tolerance_offset__R3</vt:lpstr>
      <vt:lpstr>Tolerance_offset__R4</vt:lpstr>
      <vt:lpstr>V1_</vt:lpstr>
      <vt:lpstr>V1B</vt:lpstr>
      <vt:lpstr>Vg</vt:lpstr>
      <vt:lpstr>VgB</vt:lpstr>
      <vt:lpstr>Vo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LeVasseur</dc:creator>
  <cp:lastModifiedBy>Dave LeVasseur</cp:lastModifiedBy>
  <dcterms:created xsi:type="dcterms:W3CDTF">2020-03-17T12:05:57Z</dcterms:created>
  <dcterms:modified xsi:type="dcterms:W3CDTF">2020-03-17T12:46:57Z</dcterms:modified>
</cp:coreProperties>
</file>